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<sst xmlns="http://schemas.openxmlformats.org/spreadsheetml/2006/main" count="114" uniqueCount="41">
  <si>
    <t>Membership Level</t>
  </si>
  <si>
    <t>Professional</t>
  </si>
  <si>
    <t>Limited</t>
  </si>
  <si>
    <t>Basic</t>
  </si>
  <si>
    <t>Included</t>
  </si>
  <si>
    <t>NA</t>
  </si>
  <si>
    <t>On-Line Directory Listing</t>
  </si>
  <si>
    <t>On-Line Directory Ad</t>
  </si>
  <si>
    <t>Monthly Evening Gatherings</t>
  </si>
  <si>
    <t>Monthly Master-Mind Breakfasts</t>
  </si>
  <si>
    <t>Promotion of Members to Media</t>
  </si>
  <si>
    <r>
      <t>Membership Fee</t>
    </r>
    <r>
      <rPr>
        <vertAlign val="superscript"/>
        <sz val="10"/>
        <rFont val="Arial"/>
        <family val="2"/>
      </rPr>
      <t>3</t>
    </r>
  </si>
  <si>
    <t>–</t>
  </si>
  <si>
    <t>Total</t>
  </si>
  <si>
    <t>Plug in numbers in the yellow column</t>
  </si>
  <si>
    <r>
      <t>Consulting</t>
    </r>
    <r>
      <rPr>
        <sz val="10"/>
        <color indexed="12"/>
        <rFont val="Arial"/>
        <family val="2"/>
      </rPr>
      <t xml:space="preserve"> – Initial (/hour)</t>
    </r>
  </si>
  <si>
    <r>
      <t>Consulting</t>
    </r>
    <r>
      <rPr>
        <sz val="10"/>
        <color indexed="12"/>
        <rFont val="Arial"/>
        <family val="2"/>
      </rPr>
      <t xml:space="preserve"> – Follow-on (/hour)</t>
    </r>
  </si>
  <si>
    <r>
      <t>Quarterly Experiential Exchanges</t>
    </r>
    <r>
      <rPr>
        <sz val="10"/>
        <color indexed="12"/>
        <rFont val="Arial"/>
        <family val="2"/>
      </rPr>
      <t xml:space="preserve">  (/each)</t>
    </r>
  </si>
  <si>
    <r>
      <t>Monthly Advanced Master-Mind Breakfasts</t>
    </r>
    <r>
      <rPr>
        <sz val="10"/>
        <color indexed="12"/>
        <rFont val="Arial"/>
        <family val="2"/>
      </rPr>
      <t xml:space="preserve"> (/each)</t>
    </r>
  </si>
  <si>
    <r>
      <t>Credit Card Processing Service via telephone</t>
    </r>
    <r>
      <rPr>
        <sz val="10"/>
        <color indexed="12"/>
        <rFont val="Arial"/>
        <family val="2"/>
      </rPr>
      <t xml:space="preserve"> only ($80 startup + $5/mo statement fee + $20 min monthly fees: 3% + $.55/transaction)</t>
    </r>
  </si>
  <si>
    <r>
      <t>Participate in our lead practitioner teams</t>
    </r>
    <r>
      <rPr>
        <sz val="10"/>
        <color indexed="12"/>
        <rFont val="Arial"/>
        <family val="2"/>
      </rPr>
      <t xml:space="preserve"> for Healthcare Cost Reduction Consulting Wellness Programs (/month)</t>
    </r>
  </si>
  <si>
    <t>Notes:</t>
  </si>
  <si>
    <t>Primary to  Basic</t>
  </si>
  <si>
    <t>List Price</t>
  </si>
  <si>
    <r>
      <t>Supporting</t>
    </r>
    <r>
      <rPr>
        <b/>
        <vertAlign val="superscript"/>
        <sz val="10"/>
        <color indexed="12"/>
        <rFont val="Arial"/>
        <family val="2"/>
      </rPr>
      <t>1</t>
    </r>
  </si>
  <si>
    <r>
      <t>Primary Care</t>
    </r>
    <r>
      <rPr>
        <b/>
        <vertAlign val="superscript"/>
        <sz val="10"/>
        <color indexed="12"/>
        <rFont val="Arial"/>
        <family val="2"/>
      </rPr>
      <t>4</t>
    </r>
  </si>
  <si>
    <r>
      <t xml:space="preserve"> Minimum Value</t>
    </r>
    <r>
      <rPr>
        <b/>
        <vertAlign val="super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</t>
    </r>
  </si>
  <si>
    <r>
      <t>1</t>
    </r>
    <r>
      <rPr>
        <sz val="10"/>
        <color indexed="12"/>
        <rFont val="Arial"/>
        <family val="2"/>
      </rPr>
      <t xml:space="preserve"> Rates for Supporting Membership are our List Price rates, which are </t>
    </r>
    <r>
      <rPr>
        <i/>
        <sz val="10"/>
        <color indexed="12"/>
        <rFont val="Arial"/>
        <family val="2"/>
      </rPr>
      <t>discounted 25% from normal market rates</t>
    </r>
    <r>
      <rPr>
        <sz val="10"/>
        <color indexed="12"/>
        <rFont val="Arial"/>
        <family val="2"/>
      </rPr>
      <t>.</t>
    </r>
  </si>
  <si>
    <r>
      <t>2</t>
    </r>
    <r>
      <rPr>
        <sz val="10"/>
        <color indexed="12"/>
        <rFont val="Arial"/>
        <family val="2"/>
      </rPr>
      <t xml:space="preserve"> Annual Value based on </t>
    </r>
    <r>
      <rPr>
        <i/>
        <sz val="10"/>
        <color indexed="12"/>
        <rFont val="Arial"/>
        <family val="2"/>
      </rPr>
      <t xml:space="preserve">List Price </t>
    </r>
    <r>
      <rPr>
        <sz val="10"/>
        <color indexed="12"/>
        <rFont val="Arial"/>
        <family val="2"/>
      </rPr>
      <t>rates: consulting, labor, discounts, ad and other.</t>
    </r>
  </si>
  <si>
    <r>
      <t>4</t>
    </r>
    <r>
      <rPr>
        <sz val="10"/>
        <color indexed="12"/>
        <rFont val="Arial"/>
        <family val="2"/>
      </rPr>
      <t xml:space="preserve"> Primary Care Member – Practitioners with Doctorates and their Groups, Centers or Clinics</t>
    </r>
  </si>
  <si>
    <r>
      <t>3</t>
    </r>
    <r>
      <rPr>
        <sz val="10"/>
        <color indexed="12"/>
        <rFont val="Arial"/>
        <family val="2"/>
      </rPr>
      <t xml:space="preserve"> Monthly payment plans are available for Membership Fee and Total Packages </t>
    </r>
    <r>
      <rPr>
        <b/>
        <sz val="10"/>
        <color indexed="12"/>
        <rFont val="Arial"/>
        <family val="2"/>
      </rPr>
      <t>more than $300</t>
    </r>
  </si>
  <si>
    <t>Fee</t>
  </si>
  <si>
    <r>
      <t>Web Services</t>
    </r>
    <r>
      <rPr>
        <sz val="10"/>
        <color indexed="12"/>
        <rFont val="Arial"/>
        <family val="2"/>
      </rPr>
      <t xml:space="preserve"> (% of Average List)</t>
    </r>
  </si>
  <si>
    <r>
      <t>Printing Services</t>
    </r>
    <r>
      <rPr>
        <sz val="10"/>
        <color indexed="12"/>
        <rFont val="Arial"/>
        <family val="2"/>
      </rPr>
      <t xml:space="preserve"> (% of Average List)</t>
    </r>
  </si>
  <si>
    <r>
      <t>eJournal</t>
    </r>
    <r>
      <rPr>
        <u val="single"/>
        <sz val="10"/>
        <color indexed="12"/>
        <rFont val="Arial"/>
        <family val="0"/>
      </rPr>
      <t xml:space="preserve"> Articles</t>
    </r>
    <r>
      <rPr>
        <sz val="10"/>
        <color indexed="12"/>
        <rFont val="Arial"/>
        <family val="2"/>
      </rPr>
      <t xml:space="preserve"> (/article)</t>
    </r>
  </si>
  <si>
    <r>
      <t>Annual Total Cost</t>
    </r>
    <r>
      <rPr>
        <b/>
        <vertAlign val="superscript"/>
        <sz val="12"/>
        <rFont val="Arial"/>
        <family val="2"/>
      </rPr>
      <t>3</t>
    </r>
  </si>
  <si>
    <r>
      <t>Participate in our new Complementary Healthcare HotLine</t>
    </r>
    <r>
      <rPr>
        <sz val="10"/>
        <color indexed="12"/>
        <rFont val="Arial"/>
        <family val="2"/>
      </rPr>
      <t xml:space="preserve"> for non-emergencies (/month)</t>
    </r>
  </si>
  <si>
    <t>Email Your Announcements to Members Monthly</t>
  </si>
  <si>
    <t>As of 8/20/2004</t>
  </si>
  <si>
    <r>
      <t>Other Marketing Services</t>
    </r>
    <r>
      <rPr>
        <sz val="10"/>
        <color indexed="12"/>
        <rFont val="Arial"/>
        <family val="2"/>
      </rPr>
      <t xml:space="preserve">  (/hour)</t>
    </r>
  </si>
  <si>
    <r>
      <t>Direct Media Promotion</t>
    </r>
    <r>
      <rPr>
        <sz val="10"/>
        <color indexed="12"/>
        <rFont val="Arial"/>
        <family val="2"/>
      </rPr>
      <t xml:space="preserve">  (/hour)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</si>
</sst>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"/>
    <numFmt numFmtId="173" formatCode="m/d/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color indexed="12"/>
      <name val="Arial"/>
      <family val="2"/>
    </font>
    <font>
      <i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" fontId="5" fillId="0" borderId="1" xfId="15" applyNumberFormat="1" applyFont="1" applyBorder="1" applyAlignment="1">
      <alignment horizontal="center" vertical="center" wrapText="1"/>
    </xf>
    <xf numFmtId="1" fontId="0" fillId="0" borderId="1" xfId="15" applyNumberFormat="1" applyFont="1" applyBorder="1" applyAlignment="1">
      <alignment horizontal="center" vertical="center" wrapText="1"/>
    </xf>
    <xf numFmtId="172" fontId="0" fillId="0" borderId="1" xfId="17" applyNumberFormat="1" applyFont="1" applyBorder="1" applyAlignment="1">
      <alignment horizontal="center" vertical="center"/>
    </xf>
    <xf numFmtId="172" fontId="0" fillId="0" borderId="1" xfId="15" applyNumberFormat="1" applyFont="1" applyBorder="1" applyAlignment="1">
      <alignment horizontal="center" vertical="center"/>
    </xf>
    <xf numFmtId="0" fontId="1" fillId="0" borderId="2" xfId="20" applyFont="1" applyBorder="1" applyAlignment="1">
      <alignment horizontal="left" vertical="center" wrapText="1"/>
    </xf>
    <xf numFmtId="0" fontId="1" fillId="0" borderId="2" xfId="20" applyBorder="1" applyAlignment="1">
      <alignment horizontal="left" vertical="center" wrapText="1"/>
    </xf>
    <xf numFmtId="9" fontId="0" fillId="0" borderId="1" xfId="21" applyFont="1" applyBorder="1" applyAlignment="1">
      <alignment horizontal="center" vertical="center"/>
    </xf>
    <xf numFmtId="9" fontId="0" fillId="0" borderId="1" xfId="21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1" fillId="0" borderId="2" xfId="2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172" fontId="0" fillId="0" borderId="3" xfId="17" applyNumberFormat="1" applyFont="1" applyBorder="1" applyAlignment="1">
      <alignment horizontal="center" vertical="center"/>
    </xf>
    <xf numFmtId="1" fontId="5" fillId="0" borderId="3" xfId="15" applyNumberFormat="1" applyFont="1" applyBorder="1" applyAlignment="1">
      <alignment horizontal="center" vertical="center" wrapText="1"/>
    </xf>
    <xf numFmtId="1" fontId="0" fillId="0" borderId="3" xfId="15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0" fillId="0" borderId="0" xfId="17" applyNumberFormat="1" applyFont="1" applyBorder="1" applyAlignment="1">
      <alignment horizontal="center" vertical="center"/>
    </xf>
    <xf numFmtId="167" fontId="5" fillId="0" borderId="0" xfId="17" applyNumberFormat="1" applyFont="1" applyBorder="1" applyAlignment="1">
      <alignment horizontal="center" vertical="center" wrapText="1"/>
    </xf>
    <xf numFmtId="165" fontId="0" fillId="0" borderId="0" xfId="15" applyNumberFormat="1" applyFont="1" applyBorder="1" applyAlignment="1">
      <alignment horizontal="center" vertical="center" wrapText="1"/>
    </xf>
    <xf numFmtId="165" fontId="5" fillId="0" borderId="0" xfId="15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4" xfId="15" applyNumberFormat="1" applyFont="1" applyBorder="1" applyAlignment="1">
      <alignment horizontal="center" vertical="center" wrapText="1"/>
    </xf>
    <xf numFmtId="1" fontId="5" fillId="0" borderId="5" xfId="15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72" fontId="5" fillId="0" borderId="7" xfId="17" applyNumberFormat="1" applyFont="1" applyBorder="1" applyAlignment="1">
      <alignment horizontal="center" vertical="center"/>
    </xf>
    <xf numFmtId="172" fontId="0" fillId="0" borderId="7" xfId="15" applyNumberFormat="1" applyFont="1" applyBorder="1" applyAlignment="1">
      <alignment horizontal="center" vertical="center"/>
    </xf>
    <xf numFmtId="172" fontId="5" fillId="0" borderId="8" xfId="17" applyNumberFormat="1" applyFont="1" applyBorder="1" applyAlignment="1">
      <alignment horizontal="center" vertical="center"/>
    </xf>
    <xf numFmtId="172" fontId="6" fillId="3" borderId="9" xfId="17" applyNumberFormat="1" applyFont="1" applyFill="1" applyBorder="1" applyAlignment="1">
      <alignment horizontal="center" vertical="center"/>
    </xf>
    <xf numFmtId="172" fontId="6" fillId="3" borderId="9" xfId="15" applyNumberFormat="1" applyFont="1" applyFill="1" applyBorder="1" applyAlignment="1">
      <alignment horizontal="center" vertical="center"/>
    </xf>
    <xf numFmtId="172" fontId="6" fillId="3" borderId="10" xfId="17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2" fillId="0" borderId="0" xfId="17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" fontId="0" fillId="0" borderId="12" xfId="15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72" fontId="0" fillId="0" borderId="7" xfId="17" applyNumberFormat="1" applyFont="1" applyBorder="1" applyAlignment="1">
      <alignment horizontal="center" vertical="center"/>
    </xf>
    <xf numFmtId="3" fontId="2" fillId="0" borderId="14" xfId="17" applyNumberFormat="1" applyFont="1" applyBorder="1" applyAlignment="1">
      <alignment horizontal="center" vertical="center"/>
    </xf>
    <xf numFmtId="167" fontId="2" fillId="0" borderId="14" xfId="17" applyNumberFormat="1" applyFont="1" applyBorder="1" applyAlignment="1">
      <alignment horizontal="center" vertical="center" wrapText="1"/>
    </xf>
    <xf numFmtId="167" fontId="2" fillId="0" borderId="15" xfId="17" applyNumberFormat="1" applyFont="1" applyBorder="1" applyAlignment="1">
      <alignment horizontal="center" vertical="center" wrapText="1"/>
    </xf>
    <xf numFmtId="3" fontId="6" fillId="3" borderId="9" xfId="1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7" fillId="0" borderId="0" xfId="17" applyNumberFormat="1" applyFont="1" applyFill="1" applyBorder="1" applyAlignment="1">
      <alignment horizontal="center" vertical="center"/>
    </xf>
    <xf numFmtId="165" fontId="7" fillId="0" borderId="0" xfId="15" applyNumberFormat="1" applyFont="1" applyFill="1" applyBorder="1" applyAlignment="1">
      <alignment horizontal="center" vertical="center" wrapText="1"/>
    </xf>
    <xf numFmtId="165" fontId="2" fillId="0" borderId="0" xfId="1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5" applyNumberFormat="1" applyFont="1" applyFill="1" applyBorder="1" applyAlignment="1">
      <alignment horizontal="left" vertical="top" wrapText="1"/>
    </xf>
    <xf numFmtId="165" fontId="2" fillId="0" borderId="0" xfId="15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5" fontId="2" fillId="4" borderId="16" xfId="15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wrapText="1"/>
    </xf>
    <xf numFmtId="172" fontId="6" fillId="5" borderId="18" xfId="17" applyNumberFormat="1" applyFont="1" applyFill="1" applyBorder="1" applyAlignment="1">
      <alignment horizontal="center" vertical="center"/>
    </xf>
    <xf numFmtId="1" fontId="0" fillId="0" borderId="19" xfId="15" applyNumberFormat="1" applyFont="1" applyBorder="1" applyAlignment="1">
      <alignment horizontal="center" vertical="center" wrapText="1"/>
    </xf>
    <xf numFmtId="1" fontId="0" fillId="0" borderId="20" xfId="15" applyNumberFormat="1" applyFont="1" applyBorder="1" applyAlignment="1">
      <alignment horizontal="center" vertical="center" wrapText="1"/>
    </xf>
    <xf numFmtId="167" fontId="2" fillId="0" borderId="21" xfId="17" applyNumberFormat="1" applyFont="1" applyBorder="1" applyAlignment="1">
      <alignment horizontal="center" vertical="center" wrapText="1"/>
    </xf>
    <xf numFmtId="172" fontId="6" fillId="3" borderId="22" xfId="15" applyNumberFormat="1" applyFont="1" applyFill="1" applyBorder="1" applyAlignment="1">
      <alignment horizontal="center" vertical="center"/>
    </xf>
    <xf numFmtId="172" fontId="0" fillId="0" borderId="6" xfId="15" applyNumberFormat="1" applyFont="1" applyBorder="1" applyAlignment="1">
      <alignment horizontal="center" vertical="center"/>
    </xf>
    <xf numFmtId="1" fontId="0" fillId="0" borderId="2" xfId="15" applyNumberFormat="1" applyFont="1" applyBorder="1" applyAlignment="1">
      <alignment horizontal="center" vertical="center" wrapText="1"/>
    </xf>
    <xf numFmtId="9" fontId="0" fillId="0" borderId="2" xfId="21" applyFont="1" applyBorder="1" applyAlignment="1">
      <alignment horizontal="center" vertical="center" wrapText="1"/>
    </xf>
    <xf numFmtId="1" fontId="0" fillId="0" borderId="23" xfId="15" applyNumberFormat="1" applyFont="1" applyBorder="1" applyAlignment="1">
      <alignment horizontal="center" vertical="center" wrapText="1"/>
    </xf>
    <xf numFmtId="1" fontId="0" fillId="0" borderId="5" xfId="15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23" xfId="2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2" fillId="0" borderId="21" xfId="17" applyNumberFormat="1" applyFont="1" applyFill="1" applyBorder="1" applyAlignment="1">
      <alignment horizontal="center" vertical="center" wrapText="1"/>
    </xf>
    <xf numFmtId="173" fontId="2" fillId="0" borderId="24" xfId="17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6" fillId="3" borderId="22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165" fontId="2" fillId="4" borderId="28" xfId="15" applyNumberFormat="1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pwellness.org/join.htm#Consultation" TargetMode="External" /><Relationship Id="rId2" Type="http://schemas.openxmlformats.org/officeDocument/2006/relationships/hyperlink" Target="http://www.compwellness.org/join.htm#Consultation" TargetMode="External" /><Relationship Id="rId3" Type="http://schemas.openxmlformats.org/officeDocument/2006/relationships/hyperlink" Target="http://www.compwellness.org/Comm/gather.htm" TargetMode="External" /><Relationship Id="rId4" Type="http://schemas.openxmlformats.org/officeDocument/2006/relationships/hyperlink" Target="http://www.compwellness.org/Comm/expxchng.htm" TargetMode="External" /><Relationship Id="rId5" Type="http://schemas.openxmlformats.org/officeDocument/2006/relationships/hyperlink" Target="http://www.compwellness.org/Comm/gatherb.htm" TargetMode="External" /><Relationship Id="rId6" Type="http://schemas.openxmlformats.org/officeDocument/2006/relationships/hyperlink" Target="http://www.compwellness.org/Comm/gatherb.htm" TargetMode="External" /><Relationship Id="rId7" Type="http://schemas.openxmlformats.org/officeDocument/2006/relationships/hyperlink" Target="http://www.compwellness.org/anncmnts.htm" TargetMode="External" /><Relationship Id="rId8" Type="http://schemas.openxmlformats.org/officeDocument/2006/relationships/hyperlink" Target="http://www.compwellness.org/Comm/mrktmms.htm" TargetMode="External" /><Relationship Id="rId9" Type="http://schemas.openxmlformats.org/officeDocument/2006/relationships/hyperlink" Target="http://www.compwellness.org/Comm/mrktmms.htm" TargetMode="External" /><Relationship Id="rId10" Type="http://schemas.openxmlformats.org/officeDocument/2006/relationships/hyperlink" Target="http://www.compwellness.org/Comm/mrktmms.htm" TargetMode="External" /><Relationship Id="rId11" Type="http://schemas.openxmlformats.org/officeDocument/2006/relationships/hyperlink" Target="http://www.compwellness.org/join.htm#Media" TargetMode="External" /><Relationship Id="rId12" Type="http://schemas.openxmlformats.org/officeDocument/2006/relationships/hyperlink" Target="http://www.compwellness.org/join.htm#Consultation" TargetMode="External" /><Relationship Id="rId13" Type="http://schemas.openxmlformats.org/officeDocument/2006/relationships/hyperlink" Target="http://www.compwellness.org/join.htm#CCProccessing" TargetMode="External" /><Relationship Id="rId14" Type="http://schemas.openxmlformats.org/officeDocument/2006/relationships/hyperlink" Target="http://www.compwellness.org/eJournal/" TargetMode="External" /><Relationship Id="rId15" Type="http://schemas.openxmlformats.org/officeDocument/2006/relationships/hyperlink" Target="http://www.profitablewellness.com/" TargetMode="External" /><Relationship Id="rId16" Type="http://schemas.openxmlformats.org/officeDocument/2006/relationships/hyperlink" Target="http://www.compwellness.org/7HELP24/" TargetMode="External" /><Relationship Id="rId17" Type="http://schemas.openxmlformats.org/officeDocument/2006/relationships/hyperlink" Target="http://www.compwellness.org/members.htm" TargetMode="External" /><Relationship Id="rId18" Type="http://schemas.openxmlformats.org/officeDocument/2006/relationships/hyperlink" Target="http://www.compwellness.org/members.htm#KentonJohnson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" sqref="J4"/>
    </sheetView>
  </sheetViews>
  <sheetFormatPr defaultColWidth="9.140625" defaultRowHeight="12.75"/>
  <cols>
    <col min="1" max="1" width="20.00390625" style="15" bestFit="1" customWidth="1"/>
    <col min="2" max="2" width="3.00390625" style="16" bestFit="1" customWidth="1"/>
    <col min="3" max="3" width="8.28125" style="17" customWidth="1"/>
    <col min="4" max="4" width="8.28125" style="18" customWidth="1"/>
    <col min="5" max="5" width="8.28125" style="19" customWidth="1"/>
    <col min="6" max="6" width="8.28125" style="20" customWidth="1"/>
    <col min="7" max="7" width="8.28125" style="19" customWidth="1"/>
    <col min="8" max="8" width="8.28125" style="20" customWidth="1"/>
    <col min="9" max="9" width="8.28125" style="19" customWidth="1"/>
    <col min="10" max="10" width="8.28125" style="20" customWidth="1"/>
    <col min="11" max="11" width="10.421875" style="19" customWidth="1"/>
    <col min="12" max="12" width="8.28125" style="19" customWidth="1"/>
    <col min="13" max="13" width="8.28125" style="20" customWidth="1"/>
    <col min="14" max="16384" width="9.140625" style="21" customWidth="1"/>
  </cols>
  <sheetData>
    <row r="1" spans="1:15" s="33" customFormat="1" ht="30" customHeight="1">
      <c r="A1" s="81" t="s">
        <v>0</v>
      </c>
      <c r="B1" s="82"/>
      <c r="C1" s="78" t="s">
        <v>25</v>
      </c>
      <c r="D1" s="79"/>
      <c r="E1" s="80" t="s">
        <v>1</v>
      </c>
      <c r="F1" s="80"/>
      <c r="G1" s="80" t="s">
        <v>2</v>
      </c>
      <c r="H1" s="80"/>
      <c r="I1" s="80" t="s">
        <v>3</v>
      </c>
      <c r="J1" s="80"/>
      <c r="K1" s="55" t="s">
        <v>22</v>
      </c>
      <c r="L1" s="72" t="s">
        <v>24</v>
      </c>
      <c r="M1" s="73"/>
      <c r="N1" s="70" t="s">
        <v>38</v>
      </c>
      <c r="O1" s="36"/>
    </row>
    <row r="2" spans="1:15" ht="27.75" thickBot="1">
      <c r="A2" s="74" t="s">
        <v>14</v>
      </c>
      <c r="B2" s="75"/>
      <c r="C2" s="42" t="s">
        <v>31</v>
      </c>
      <c r="D2" s="43" t="s">
        <v>13</v>
      </c>
      <c r="E2" s="43" t="s">
        <v>31</v>
      </c>
      <c r="F2" s="43" t="s">
        <v>13</v>
      </c>
      <c r="G2" s="43" t="s">
        <v>31</v>
      </c>
      <c r="H2" s="43" t="s">
        <v>13</v>
      </c>
      <c r="I2" s="43" t="s">
        <v>31</v>
      </c>
      <c r="J2" s="43" t="s">
        <v>13</v>
      </c>
      <c r="K2" s="56" t="s">
        <v>26</v>
      </c>
      <c r="L2" s="60" t="s">
        <v>31</v>
      </c>
      <c r="M2" s="44" t="s">
        <v>13</v>
      </c>
      <c r="N2" s="71"/>
      <c r="O2" s="37"/>
    </row>
    <row r="3" spans="1:15" s="34" customFormat="1" ht="19.5" customHeight="1" thickBot="1">
      <c r="A3" s="76" t="s">
        <v>35</v>
      </c>
      <c r="B3" s="77"/>
      <c r="C3" s="45"/>
      <c r="D3" s="29">
        <f>SUM(D4:D22)</f>
        <v>2039.3</v>
      </c>
      <c r="E3" s="30"/>
      <c r="F3" s="29">
        <f>SUM(F4:F22)</f>
        <v>2456.75</v>
      </c>
      <c r="G3" s="30"/>
      <c r="H3" s="29">
        <f>SUM(H4:H22)</f>
        <v>3707.739285714286</v>
      </c>
      <c r="I3" s="30"/>
      <c r="J3" s="29">
        <f>SUM(J4:J22)</f>
        <v>4708.071428571428</v>
      </c>
      <c r="K3" s="57">
        <f>SUM(K4:K22)</f>
        <v>9015</v>
      </c>
      <c r="L3" s="61"/>
      <c r="M3" s="31">
        <f>SUM(M4:M22)</f>
        <v>2378</v>
      </c>
      <c r="N3" s="40" t="s">
        <v>23</v>
      </c>
      <c r="O3" s="35"/>
    </row>
    <row r="4" spans="1:14" ht="14.25">
      <c r="A4" s="25" t="s">
        <v>11</v>
      </c>
      <c r="B4" s="32">
        <v>1</v>
      </c>
      <c r="C4" s="41">
        <v>1456</v>
      </c>
      <c r="D4" s="26">
        <f>$B4*C4</f>
        <v>1456</v>
      </c>
      <c r="E4" s="27">
        <v>469</v>
      </c>
      <c r="F4" s="26">
        <f>$B4*E4</f>
        <v>469</v>
      </c>
      <c r="G4" s="27">
        <v>288</v>
      </c>
      <c r="H4" s="26">
        <f>$B4*G4</f>
        <v>288</v>
      </c>
      <c r="I4" s="27">
        <v>144</v>
      </c>
      <c r="J4" s="26">
        <f>$B4*I4</f>
        <v>144</v>
      </c>
      <c r="K4" s="58">
        <f aca="true" t="shared" si="0" ref="K4:K9">$B4*N4</f>
        <v>600</v>
      </c>
      <c r="L4" s="62">
        <v>48</v>
      </c>
      <c r="M4" s="28">
        <f>$B4*L4</f>
        <v>48</v>
      </c>
      <c r="N4" s="38">
        <v>600</v>
      </c>
    </row>
    <row r="5" spans="1:14" ht="25.5">
      <c r="A5" s="5" t="s">
        <v>6</v>
      </c>
      <c r="B5" s="9">
        <v>1</v>
      </c>
      <c r="C5" s="3" t="s">
        <v>4</v>
      </c>
      <c r="D5" s="1" t="s">
        <v>12</v>
      </c>
      <c r="E5" s="8">
        <v>0.25</v>
      </c>
      <c r="F5" s="1">
        <f>E5*$K5</f>
        <v>75</v>
      </c>
      <c r="G5" s="8">
        <v>0.375</v>
      </c>
      <c r="H5" s="1">
        <f>G5*$K5</f>
        <v>112.5</v>
      </c>
      <c r="I5" s="8">
        <v>0.5</v>
      </c>
      <c r="J5" s="1">
        <f>I5*$K5</f>
        <v>150</v>
      </c>
      <c r="K5" s="59">
        <f t="shared" si="0"/>
        <v>300</v>
      </c>
      <c r="L5" s="63" t="s">
        <v>5</v>
      </c>
      <c r="M5" s="23" t="s">
        <v>12</v>
      </c>
      <c r="N5" s="39">
        <v>300</v>
      </c>
    </row>
    <row r="6" spans="1:14" ht="12.75">
      <c r="A6" s="6" t="s">
        <v>7</v>
      </c>
      <c r="B6" s="9">
        <v>1</v>
      </c>
      <c r="C6" s="3" t="s">
        <v>4</v>
      </c>
      <c r="D6" s="1" t="s">
        <v>12</v>
      </c>
      <c r="E6" s="8">
        <v>0.25</v>
      </c>
      <c r="F6" s="1">
        <f>E6*$K6</f>
        <v>198.75</v>
      </c>
      <c r="G6" s="8">
        <v>0.375</v>
      </c>
      <c r="H6" s="1">
        <f>G6*$K6</f>
        <v>298.125</v>
      </c>
      <c r="I6" s="8">
        <v>0.5</v>
      </c>
      <c r="J6" s="1">
        <f>I6*$K6</f>
        <v>397.5</v>
      </c>
      <c r="K6" s="59">
        <f t="shared" si="0"/>
        <v>795</v>
      </c>
      <c r="L6" s="63" t="s">
        <v>5</v>
      </c>
      <c r="M6" s="23" t="s">
        <v>12</v>
      </c>
      <c r="N6" s="39">
        <v>795</v>
      </c>
    </row>
    <row r="7" spans="1:14" ht="25.5">
      <c r="A7" s="10" t="s">
        <v>34</v>
      </c>
      <c r="B7" s="67">
        <v>3</v>
      </c>
      <c r="C7" s="3" t="s">
        <v>4</v>
      </c>
      <c r="D7" s="1" t="s">
        <v>12</v>
      </c>
      <c r="E7" s="2" t="s">
        <v>4</v>
      </c>
      <c r="F7" s="1" t="s">
        <v>12</v>
      </c>
      <c r="G7" s="2">
        <f>0.375*N7</f>
        <v>60</v>
      </c>
      <c r="H7" s="1">
        <f>$B7*G7</f>
        <v>180</v>
      </c>
      <c r="I7" s="2">
        <f>0.5*N7</f>
        <v>80</v>
      </c>
      <c r="J7" s="1">
        <f>$B7*I7</f>
        <v>240</v>
      </c>
      <c r="K7" s="59">
        <f t="shared" si="0"/>
        <v>480</v>
      </c>
      <c r="L7" s="63" t="s">
        <v>5</v>
      </c>
      <c r="M7" s="23" t="s">
        <v>12</v>
      </c>
      <c r="N7" s="39">
        <v>160</v>
      </c>
    </row>
    <row r="8" spans="1:14" ht="25.5">
      <c r="A8" s="5" t="s">
        <v>15</v>
      </c>
      <c r="B8" s="9">
        <v>4</v>
      </c>
      <c r="C8" s="7">
        <v>0.1875</v>
      </c>
      <c r="D8" s="1">
        <f>C8*$K8</f>
        <v>120</v>
      </c>
      <c r="E8" s="8">
        <v>0.25</v>
      </c>
      <c r="F8" s="1">
        <f>E8*$K8</f>
        <v>160</v>
      </c>
      <c r="G8" s="8">
        <v>0.375</v>
      </c>
      <c r="H8" s="1">
        <f>G8*$K8</f>
        <v>240</v>
      </c>
      <c r="I8" s="8">
        <v>0.5</v>
      </c>
      <c r="J8" s="1">
        <f>I8*$K8</f>
        <v>320</v>
      </c>
      <c r="K8" s="59">
        <f t="shared" si="0"/>
        <v>640</v>
      </c>
      <c r="L8" s="64">
        <v>0.75</v>
      </c>
      <c r="M8" s="23">
        <f>L8*$K8</f>
        <v>480</v>
      </c>
      <c r="N8" s="39">
        <v>160</v>
      </c>
    </row>
    <row r="9" spans="1:14" ht="25.5">
      <c r="A9" s="5" t="s">
        <v>16</v>
      </c>
      <c r="B9" s="9">
        <v>4</v>
      </c>
      <c r="C9" s="7">
        <v>0.1875</v>
      </c>
      <c r="D9" s="1">
        <f>C9*$K9</f>
        <v>120</v>
      </c>
      <c r="E9" s="8">
        <v>0.25</v>
      </c>
      <c r="F9" s="1">
        <f>E9*$K9</f>
        <v>160</v>
      </c>
      <c r="G9" s="8">
        <v>0.375</v>
      </c>
      <c r="H9" s="1">
        <f>G9*$K9</f>
        <v>240</v>
      </c>
      <c r="I9" s="8">
        <v>0.5</v>
      </c>
      <c r="J9" s="1">
        <f>I9*$K9</f>
        <v>320</v>
      </c>
      <c r="K9" s="59">
        <f t="shared" si="0"/>
        <v>640</v>
      </c>
      <c r="L9" s="64">
        <v>0.75</v>
      </c>
      <c r="M9" s="23">
        <f>L9*$K9</f>
        <v>480</v>
      </c>
      <c r="N9" s="39">
        <v>160</v>
      </c>
    </row>
    <row r="10" spans="1:14" ht="25.5">
      <c r="A10" s="5" t="s">
        <v>8</v>
      </c>
      <c r="B10" s="9"/>
      <c r="C10" s="3" t="s">
        <v>4</v>
      </c>
      <c r="D10" s="1" t="s">
        <v>12</v>
      </c>
      <c r="E10" s="2" t="s">
        <v>4</v>
      </c>
      <c r="F10" s="1" t="s">
        <v>12</v>
      </c>
      <c r="G10" s="2" t="s">
        <v>4</v>
      </c>
      <c r="H10" s="1" t="s">
        <v>12</v>
      </c>
      <c r="I10" s="2" t="s">
        <v>4</v>
      </c>
      <c r="J10" s="1" t="s">
        <v>12</v>
      </c>
      <c r="K10" s="59">
        <v>160</v>
      </c>
      <c r="L10" s="63" t="s">
        <v>4</v>
      </c>
      <c r="M10" s="23" t="s">
        <v>12</v>
      </c>
      <c r="N10" s="39">
        <v>160</v>
      </c>
    </row>
    <row r="11" spans="1:14" ht="25.5">
      <c r="A11" s="5" t="s">
        <v>17</v>
      </c>
      <c r="B11" s="9">
        <v>4</v>
      </c>
      <c r="C11" s="3" t="s">
        <v>4</v>
      </c>
      <c r="D11" s="1" t="s">
        <v>12</v>
      </c>
      <c r="E11" s="2" t="s">
        <v>4</v>
      </c>
      <c r="F11" s="1" t="s">
        <v>12</v>
      </c>
      <c r="G11" s="2">
        <f>N11/70*30</f>
        <v>30</v>
      </c>
      <c r="H11" s="1">
        <f>$B11*G11</f>
        <v>120</v>
      </c>
      <c r="I11" s="2">
        <f>N11/70*45</f>
        <v>45</v>
      </c>
      <c r="J11" s="1">
        <f>$B11*I11</f>
        <v>180</v>
      </c>
      <c r="K11" s="59">
        <f aca="true" t="shared" si="1" ref="K11:K17">$B11*N11</f>
        <v>280</v>
      </c>
      <c r="L11" s="63" t="s">
        <v>5</v>
      </c>
      <c r="M11" s="23" t="s">
        <v>12</v>
      </c>
      <c r="N11" s="39">
        <v>70</v>
      </c>
    </row>
    <row r="12" spans="1:14" ht="38.25">
      <c r="A12" s="5" t="s">
        <v>18</v>
      </c>
      <c r="B12" s="9">
        <v>12</v>
      </c>
      <c r="C12" s="3" t="s">
        <v>4</v>
      </c>
      <c r="D12" s="1" t="s">
        <v>12</v>
      </c>
      <c r="E12" s="2" t="s">
        <v>4</v>
      </c>
      <c r="F12" s="1" t="s">
        <v>12</v>
      </c>
      <c r="G12" s="2">
        <f>N12/70*30</f>
        <v>17.142857142857142</v>
      </c>
      <c r="H12" s="1">
        <f>$B12*G12</f>
        <v>205.71428571428572</v>
      </c>
      <c r="I12" s="2">
        <f>N12/70*45</f>
        <v>25.71428571428571</v>
      </c>
      <c r="J12" s="1">
        <f>$B12*I12</f>
        <v>308.57142857142856</v>
      </c>
      <c r="K12" s="59">
        <f t="shared" si="1"/>
        <v>480</v>
      </c>
      <c r="L12" s="63">
        <f>N12/40*35</f>
        <v>35</v>
      </c>
      <c r="M12" s="23">
        <f>$B12*L12</f>
        <v>420</v>
      </c>
      <c r="N12" s="39">
        <v>40</v>
      </c>
    </row>
    <row r="13" spans="1:14" ht="25.5">
      <c r="A13" s="5" t="s">
        <v>9</v>
      </c>
      <c r="B13" s="9">
        <v>12</v>
      </c>
      <c r="C13" s="3" t="s">
        <v>4</v>
      </c>
      <c r="D13" s="1" t="s">
        <v>12</v>
      </c>
      <c r="E13" s="2" t="s">
        <v>4</v>
      </c>
      <c r="F13" s="1" t="s">
        <v>12</v>
      </c>
      <c r="G13" s="2" t="s">
        <v>4</v>
      </c>
      <c r="H13" s="1"/>
      <c r="I13" s="2" t="s">
        <v>4</v>
      </c>
      <c r="J13" s="1"/>
      <c r="K13" s="59">
        <f t="shared" si="1"/>
        <v>240</v>
      </c>
      <c r="L13" s="63" t="s">
        <v>5</v>
      </c>
      <c r="M13" s="23" t="s">
        <v>12</v>
      </c>
      <c r="N13" s="39">
        <v>20</v>
      </c>
    </row>
    <row r="14" spans="1:14" ht="38.25">
      <c r="A14" s="5" t="s">
        <v>37</v>
      </c>
      <c r="B14" s="9">
        <v>12</v>
      </c>
      <c r="C14" s="3" t="s">
        <v>4</v>
      </c>
      <c r="D14" s="1" t="s">
        <v>12</v>
      </c>
      <c r="E14" s="2" t="s">
        <v>4</v>
      </c>
      <c r="F14" s="1" t="s">
        <v>12</v>
      </c>
      <c r="G14" s="2" t="s">
        <v>4</v>
      </c>
      <c r="H14" s="1"/>
      <c r="I14" s="2" t="s">
        <v>4</v>
      </c>
      <c r="J14" s="1"/>
      <c r="K14" s="59">
        <f t="shared" si="1"/>
        <v>120</v>
      </c>
      <c r="L14" s="63" t="s">
        <v>5</v>
      </c>
      <c r="M14" s="23" t="s">
        <v>12</v>
      </c>
      <c r="N14" s="39">
        <v>10</v>
      </c>
    </row>
    <row r="15" spans="1:14" ht="25.5">
      <c r="A15" s="5" t="s">
        <v>33</v>
      </c>
      <c r="B15" s="9">
        <v>2</v>
      </c>
      <c r="C15" s="7">
        <v>0.1875</v>
      </c>
      <c r="D15" s="1">
        <f>C15*$K15</f>
        <v>45</v>
      </c>
      <c r="E15" s="8">
        <v>0.25</v>
      </c>
      <c r="F15" s="1">
        <f>E15*$K15</f>
        <v>60</v>
      </c>
      <c r="G15" s="8">
        <v>0.375</v>
      </c>
      <c r="H15" s="1">
        <f>G15*$K15</f>
        <v>90</v>
      </c>
      <c r="I15" s="8">
        <v>0.5</v>
      </c>
      <c r="J15" s="1">
        <f>I15*$K15</f>
        <v>120</v>
      </c>
      <c r="K15" s="59">
        <f t="shared" si="1"/>
        <v>240</v>
      </c>
      <c r="L15" s="64">
        <v>0.75</v>
      </c>
      <c r="M15" s="23">
        <f>L15*$K15</f>
        <v>180</v>
      </c>
      <c r="N15" s="39">
        <v>120</v>
      </c>
    </row>
    <row r="16" spans="1:14" ht="25.5">
      <c r="A16" s="5" t="s">
        <v>32</v>
      </c>
      <c r="B16" s="9">
        <v>1</v>
      </c>
      <c r="C16" s="7">
        <v>0.1875</v>
      </c>
      <c r="D16" s="1">
        <f>C16*$K16</f>
        <v>67.5</v>
      </c>
      <c r="E16" s="8">
        <v>0.25</v>
      </c>
      <c r="F16" s="1">
        <f>E16*$K16</f>
        <v>90</v>
      </c>
      <c r="G16" s="8">
        <v>0.375</v>
      </c>
      <c r="H16" s="1">
        <f>G16*$K16</f>
        <v>135</v>
      </c>
      <c r="I16" s="8">
        <v>0.5</v>
      </c>
      <c r="J16" s="1">
        <f>I16*$K16</f>
        <v>180</v>
      </c>
      <c r="K16" s="59">
        <f t="shared" si="1"/>
        <v>360</v>
      </c>
      <c r="L16" s="64">
        <v>0.75</v>
      </c>
      <c r="M16" s="23">
        <f>L16*$K16</f>
        <v>270</v>
      </c>
      <c r="N16" s="39">
        <v>360</v>
      </c>
    </row>
    <row r="17" spans="1:14" ht="25.5">
      <c r="A17" s="5" t="s">
        <v>39</v>
      </c>
      <c r="B17" s="9">
        <v>2</v>
      </c>
      <c r="C17" s="7">
        <v>0.19</v>
      </c>
      <c r="D17" s="1">
        <f>C17*$K17</f>
        <v>60.8</v>
      </c>
      <c r="E17" s="8">
        <v>0.25</v>
      </c>
      <c r="F17" s="1">
        <f>E17*$K17</f>
        <v>80</v>
      </c>
      <c r="G17" s="8">
        <v>0.38</v>
      </c>
      <c r="H17" s="1">
        <f>G17*$K17</f>
        <v>121.6</v>
      </c>
      <c r="I17" s="8">
        <v>0.5</v>
      </c>
      <c r="J17" s="1">
        <f>I17*$K17</f>
        <v>160</v>
      </c>
      <c r="K17" s="59">
        <f t="shared" si="1"/>
        <v>320</v>
      </c>
      <c r="L17" s="64">
        <v>0.75</v>
      </c>
      <c r="M17" s="23">
        <f>L17*$K17</f>
        <v>240</v>
      </c>
      <c r="N17" s="39">
        <v>160</v>
      </c>
    </row>
    <row r="18" spans="1:14" ht="25.5">
      <c r="A18" s="5" t="s">
        <v>10</v>
      </c>
      <c r="B18" s="9"/>
      <c r="C18" s="3" t="s">
        <v>4</v>
      </c>
      <c r="D18" s="1" t="s">
        <v>12</v>
      </c>
      <c r="E18" s="2" t="s">
        <v>4</v>
      </c>
      <c r="F18" s="1" t="s">
        <v>12</v>
      </c>
      <c r="G18" s="2" t="s">
        <v>4</v>
      </c>
      <c r="H18" s="1" t="s">
        <v>12</v>
      </c>
      <c r="I18" s="2" t="s">
        <v>4</v>
      </c>
      <c r="J18" s="1" t="s">
        <v>12</v>
      </c>
      <c r="K18" s="59">
        <v>1000</v>
      </c>
      <c r="L18" s="63" t="s">
        <v>5</v>
      </c>
      <c r="M18" s="23" t="s">
        <v>12</v>
      </c>
      <c r="N18" s="39">
        <v>1000</v>
      </c>
    </row>
    <row r="19" spans="1:14" ht="25.5">
      <c r="A19" s="5" t="s">
        <v>40</v>
      </c>
      <c r="B19" s="9">
        <v>1</v>
      </c>
      <c r="C19" s="7">
        <v>0.1875</v>
      </c>
      <c r="D19" s="1">
        <f>C19*$K19</f>
        <v>30</v>
      </c>
      <c r="E19" s="8">
        <v>0.25</v>
      </c>
      <c r="F19" s="1">
        <f>E19*$K19</f>
        <v>40</v>
      </c>
      <c r="G19" s="8">
        <v>0.38</v>
      </c>
      <c r="H19" s="1">
        <f>G19*$K19</f>
        <v>60.8</v>
      </c>
      <c r="I19" s="8">
        <v>0.5</v>
      </c>
      <c r="J19" s="1">
        <f>I19*$K19</f>
        <v>80</v>
      </c>
      <c r="K19" s="59">
        <f>$B19*N19</f>
        <v>160</v>
      </c>
      <c r="L19" s="64">
        <v>0.75</v>
      </c>
      <c r="M19" s="23">
        <f>L19*$K19</f>
        <v>120</v>
      </c>
      <c r="N19" s="39">
        <v>160</v>
      </c>
    </row>
    <row r="20" spans="1:14" ht="89.25">
      <c r="A20" s="5" t="s">
        <v>19</v>
      </c>
      <c r="B20" s="9">
        <v>1</v>
      </c>
      <c r="C20" s="4">
        <v>140</v>
      </c>
      <c r="D20" s="1">
        <f>$B20*C20</f>
        <v>140</v>
      </c>
      <c r="E20" s="2">
        <v>140</v>
      </c>
      <c r="F20" s="1">
        <f>$B20*E20</f>
        <v>140</v>
      </c>
      <c r="G20" s="2">
        <v>140</v>
      </c>
      <c r="H20" s="1">
        <f>$B20*G20</f>
        <v>140</v>
      </c>
      <c r="I20" s="2">
        <v>140</v>
      </c>
      <c r="J20" s="1">
        <f>$B20*I20</f>
        <v>140</v>
      </c>
      <c r="K20" s="59">
        <v>200</v>
      </c>
      <c r="L20" s="63">
        <v>140</v>
      </c>
      <c r="M20" s="23">
        <f>$B20*L20</f>
        <v>140</v>
      </c>
      <c r="N20" s="39">
        <v>200</v>
      </c>
    </row>
    <row r="21" spans="1:14" ht="76.5">
      <c r="A21" s="5" t="s">
        <v>20</v>
      </c>
      <c r="B21" s="9">
        <v>1</v>
      </c>
      <c r="C21" s="3" t="s">
        <v>4</v>
      </c>
      <c r="D21" s="1" t="s">
        <v>12</v>
      </c>
      <c r="E21" s="2">
        <f>41*12</f>
        <v>492</v>
      </c>
      <c r="F21" s="1">
        <f>$B21*E21</f>
        <v>492</v>
      </c>
      <c r="G21" s="2">
        <f>E21*1.5</f>
        <v>738</v>
      </c>
      <c r="H21" s="1">
        <f>$B21*G21</f>
        <v>738</v>
      </c>
      <c r="I21" s="2">
        <f>E21*2</f>
        <v>984</v>
      </c>
      <c r="J21" s="1">
        <f>$B21*I21</f>
        <v>984</v>
      </c>
      <c r="K21" s="59">
        <v>1000</v>
      </c>
      <c r="L21" s="63" t="s">
        <v>5</v>
      </c>
      <c r="M21" s="23" t="s">
        <v>12</v>
      </c>
      <c r="N21" s="39">
        <v>1000</v>
      </c>
    </row>
    <row r="22" spans="1:14" ht="64.5" thickBot="1">
      <c r="A22" s="68" t="s">
        <v>36</v>
      </c>
      <c r="B22" s="11">
        <v>1</v>
      </c>
      <c r="C22" s="12" t="s">
        <v>4</v>
      </c>
      <c r="D22" s="13" t="s">
        <v>12</v>
      </c>
      <c r="E22" s="14">
        <f>41*12</f>
        <v>492</v>
      </c>
      <c r="F22" s="13">
        <f>$B22*E22</f>
        <v>492</v>
      </c>
      <c r="G22" s="14">
        <f>E22*1.5</f>
        <v>738</v>
      </c>
      <c r="H22" s="13">
        <f>$B22*G22</f>
        <v>738</v>
      </c>
      <c r="I22" s="14">
        <f>E22*2</f>
        <v>984</v>
      </c>
      <c r="J22" s="13">
        <f>$B22*I22</f>
        <v>984</v>
      </c>
      <c r="K22" s="66">
        <v>1000</v>
      </c>
      <c r="L22" s="65" t="s">
        <v>5</v>
      </c>
      <c r="M22" s="24" t="s">
        <v>12</v>
      </c>
      <c r="N22" s="39">
        <v>1000</v>
      </c>
    </row>
    <row r="23" ht="12.75">
      <c r="B23" s="22"/>
    </row>
    <row r="24" spans="1:13" s="51" customFormat="1" ht="12.75">
      <c r="A24" s="46" t="s">
        <v>21</v>
      </c>
      <c r="B24" s="47"/>
      <c r="C24" s="48"/>
      <c r="D24" s="36"/>
      <c r="E24" s="49"/>
      <c r="F24" s="50"/>
      <c r="G24" s="49"/>
      <c r="H24" s="50"/>
      <c r="I24" s="49"/>
      <c r="J24" s="50"/>
      <c r="K24" s="49"/>
      <c r="L24" s="49"/>
      <c r="M24" s="50"/>
    </row>
    <row r="25" spans="1:13" s="54" customFormat="1" ht="14.25">
      <c r="A25" s="69" t="s">
        <v>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52"/>
      <c r="M25" s="53"/>
    </row>
    <row r="26" spans="1:13" s="54" customFormat="1" ht="14.25">
      <c r="A26" s="69" t="s">
        <v>28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52"/>
      <c r="M26" s="53"/>
    </row>
    <row r="27" spans="1:13" s="54" customFormat="1" ht="14.25">
      <c r="A27" s="69" t="s">
        <v>30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52"/>
      <c r="M27" s="53"/>
    </row>
    <row r="28" spans="1:13" s="54" customFormat="1" ht="14.25" customHeight="1">
      <c r="A28" s="69" t="s">
        <v>29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52"/>
      <c r="M28" s="53"/>
    </row>
  </sheetData>
  <mergeCells count="13">
    <mergeCell ref="N1:N2"/>
    <mergeCell ref="L1:M1"/>
    <mergeCell ref="A2:B2"/>
    <mergeCell ref="A3:B3"/>
    <mergeCell ref="C1:D1"/>
    <mergeCell ref="G1:H1"/>
    <mergeCell ref="I1:J1"/>
    <mergeCell ref="E1:F1"/>
    <mergeCell ref="A1:B1"/>
    <mergeCell ref="A25:K25"/>
    <mergeCell ref="A26:K26"/>
    <mergeCell ref="A28:K28"/>
    <mergeCell ref="A27:K27"/>
  </mergeCells>
  <hyperlinks>
    <hyperlink ref="A8" r:id="rId1" display="Consultation"/>
    <hyperlink ref="A9" r:id="rId2" display="Consultation"/>
    <hyperlink ref="A10" r:id="rId3" display="http://www.compwellness.org/Comm/gather.htm"/>
    <hyperlink ref="A11" r:id="rId4" display="http://www.compwellness.org/Comm/expxchng.htm"/>
    <hyperlink ref="A12" r:id="rId5" display="http://www.compwellness.org/Comm/gatherb.htm"/>
    <hyperlink ref="A13" r:id="rId6" display="http://www.compwellness.org/Comm/gatherb.htm"/>
    <hyperlink ref="A14" r:id="rId7" display="http://www.compwellness.org/anncmnts.htm"/>
    <hyperlink ref="A15" r:id="rId8" display="http://www.compwellness.org/Comm/mrktmms.htm"/>
    <hyperlink ref="A16" r:id="rId9" display="http://www.compwellness.org/Comm/mrktmms.htm"/>
    <hyperlink ref="A17" r:id="rId10" display="http://www.compwellness.org/Comm/mrktmms.htm"/>
    <hyperlink ref="A18" r:id="rId11" display="Media"/>
    <hyperlink ref="A19" r:id="rId12" display="Consultation"/>
    <hyperlink ref="A20" r:id="rId13" display="CCProccessing"/>
    <hyperlink ref="A7" r:id="rId14" display="eJournal Articles (/article)"/>
    <hyperlink ref="A21" r:id="rId15" display="http://www.profitablewellness.com/"/>
    <hyperlink ref="A22" r:id="rId16" display="Participate in our new Complementary Healthcare HotLine for non-emergencies (/month)"/>
    <hyperlink ref="A5" r:id="rId17" display="http://www.compwellness.org/members.htm"/>
    <hyperlink ref="A6" r:id="rId18" display="On-Line Directory Ad"/>
  </hyperlinks>
  <printOptions/>
  <pageMargins left="0.5" right="0.5" top="0.5" bottom="0.5" header="0.5" footer="0.5"/>
  <pageSetup horizontalDpi="355" verticalDpi="355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Jo-hnson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Kenton Johnson &amp; Josephine Hehnke</dc:creator>
  <cp:keywords/>
  <dc:description/>
  <cp:lastModifiedBy> Kenton Johnson &amp; Josephine Hehnke</cp:lastModifiedBy>
  <cp:lastPrinted>2004-01-02T20:21:46Z</cp:lastPrinted>
  <dcterms:created xsi:type="dcterms:W3CDTF">2003-11-13T08:36:58Z</dcterms:created>
  <dcterms:modified xsi:type="dcterms:W3CDTF">2005-03-18T21:57:56Z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